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pdmflsrv\spdm\Compartilhada_ADM\AMEs\7-AME_IDOSO_SUDESTE\Sites\Conteúdo Acesso a Informação\1. Atividades e Resultados  - Contratado x Realizado\VERSÃO COMPLETA EXCEL E PDF\"/>
    </mc:Choice>
  </mc:AlternateContent>
  <xr:revisionPtr revIDLastSave="0" documentId="13_ncr:1_{D517D363-7B5D-48D4-BABD-17FB388075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torio20240402_104021" sheetId="2" r:id="rId1"/>
  </sheets>
  <definedNames>
    <definedName name="_xlnm.Print_Area" localSheetId="0">Relatorio20240402_104021!$A$1:$J$68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2" l="1"/>
  <c r="H64" i="2"/>
  <c r="J64" i="2" s="1"/>
  <c r="I63" i="2"/>
  <c r="H63" i="2"/>
  <c r="J63" i="2" s="1"/>
  <c r="I58" i="2"/>
  <c r="H58" i="2"/>
  <c r="I57" i="2"/>
  <c r="H57" i="2"/>
  <c r="J57" i="2" s="1"/>
  <c r="I56" i="2"/>
  <c r="H56" i="2"/>
  <c r="H49" i="2"/>
  <c r="I48" i="2"/>
  <c r="H48" i="2"/>
  <c r="J48" i="2" s="1"/>
  <c r="I47" i="2"/>
  <c r="H47" i="2"/>
  <c r="J47" i="2" s="1"/>
  <c r="I46" i="2"/>
  <c r="H46" i="2"/>
  <c r="J46" i="2" s="1"/>
  <c r="I45" i="2"/>
  <c r="H45" i="2"/>
  <c r="J45" i="2" s="1"/>
  <c r="I43" i="2"/>
  <c r="H43" i="2"/>
  <c r="I42" i="2"/>
  <c r="H42" i="2"/>
  <c r="J42" i="2" s="1"/>
  <c r="I40" i="2"/>
  <c r="H40" i="2"/>
  <c r="J40" i="2" s="1"/>
  <c r="I39" i="2"/>
  <c r="H39" i="2"/>
  <c r="J39" i="2" s="1"/>
  <c r="I33" i="2"/>
  <c r="H33" i="2"/>
  <c r="I26" i="2"/>
  <c r="I27" i="2" s="1"/>
  <c r="H26" i="2"/>
  <c r="J26" i="2" s="1"/>
  <c r="I19" i="2"/>
  <c r="H19" i="2"/>
  <c r="J19" i="2" s="1"/>
  <c r="I18" i="2"/>
  <c r="H18" i="2"/>
  <c r="I12" i="2"/>
  <c r="I11" i="2"/>
  <c r="I10" i="2"/>
  <c r="H12" i="2"/>
  <c r="H11" i="2"/>
  <c r="H10" i="2"/>
  <c r="J10" i="2" s="1"/>
  <c r="C49" i="2"/>
  <c r="I49" i="2" s="1"/>
  <c r="J49" i="2" s="1"/>
  <c r="D49" i="2"/>
  <c r="E49" i="2"/>
  <c r="F49" i="2"/>
  <c r="F50" i="2" s="1"/>
  <c r="G49" i="2"/>
  <c r="B49" i="2"/>
  <c r="G44" i="2"/>
  <c r="F44" i="2"/>
  <c r="E44" i="2"/>
  <c r="D44" i="2"/>
  <c r="C44" i="2"/>
  <c r="B44" i="2"/>
  <c r="H44" i="2" s="1"/>
  <c r="C41" i="2"/>
  <c r="D41" i="2"/>
  <c r="E41" i="2"/>
  <c r="I41" i="2" s="1"/>
  <c r="F41" i="2"/>
  <c r="H41" i="2" s="1"/>
  <c r="G41" i="2"/>
  <c r="B41" i="2"/>
  <c r="D50" i="2"/>
  <c r="E50" i="2"/>
  <c r="B34" i="2"/>
  <c r="C34" i="2"/>
  <c r="D34" i="2"/>
  <c r="E34" i="2"/>
  <c r="F34" i="2"/>
  <c r="G34" i="2"/>
  <c r="C27" i="2"/>
  <c r="D27" i="2"/>
  <c r="E27" i="2"/>
  <c r="F27" i="2"/>
  <c r="G27" i="2"/>
  <c r="B27" i="2"/>
  <c r="B20" i="2"/>
  <c r="C20" i="2"/>
  <c r="D20" i="2"/>
  <c r="E20" i="2"/>
  <c r="F20" i="2"/>
  <c r="G20" i="2"/>
  <c r="J56" i="2"/>
  <c r="I32" i="2"/>
  <c r="H32" i="2"/>
  <c r="J32" i="2" s="1"/>
  <c r="J43" i="2"/>
  <c r="C13" i="2"/>
  <c r="D13" i="2"/>
  <c r="E13" i="2"/>
  <c r="F13" i="2"/>
  <c r="G13" i="2"/>
  <c r="B13" i="2"/>
  <c r="J41" i="2" l="1"/>
  <c r="C50" i="2"/>
  <c r="G50" i="2"/>
  <c r="B50" i="2"/>
  <c r="H34" i="2"/>
  <c r="I34" i="2"/>
  <c r="J34" i="2" s="1"/>
  <c r="I44" i="2"/>
  <c r="J44" i="2"/>
  <c r="J33" i="2"/>
  <c r="H27" i="2"/>
  <c r="J27" i="2" s="1"/>
  <c r="H20" i="2"/>
  <c r="J20" i="2" s="1"/>
  <c r="I20" i="2"/>
  <c r="J18" i="2"/>
  <c r="J12" i="2"/>
  <c r="J11" i="2"/>
  <c r="I13" i="2"/>
  <c r="H13" i="2"/>
  <c r="J58" i="2"/>
  <c r="I50" i="2"/>
  <c r="H50" i="2"/>
  <c r="J50" i="2" l="1"/>
  <c r="J13" i="2"/>
</calcChain>
</file>

<file path=xl/sharedStrings.xml><?xml version="1.0" encoding="utf-8"?>
<sst xmlns="http://schemas.openxmlformats.org/spreadsheetml/2006/main" count="130" uniqueCount="35">
  <si>
    <t> 271 - Consultas Médicas </t>
  </si>
  <si>
    <t>Janeiro</t>
  </si>
  <si>
    <t>Fevereiro</t>
  </si>
  <si>
    <t>Março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</si>
  <si>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</si>
  <si>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</si>
  <si>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</si>
  <si>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</si>
  <si>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</si>
  <si>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</si>
  <si>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</si>
  <si>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</si>
  <si>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</si>
  <si>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</si>
  <si>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572 - Cirurgia Ambulatorial Menor (cma) </t>
  </si>
  <si>
    <t>Cirurgias ambulatoriais cma</t>
  </si>
  <si>
    <t> 274 - Atendimento Odontológico </t>
  </si>
  <si>
    <t>Primeiras Consultas - Rede</t>
  </si>
  <si>
    <t> 680 - SADT Externo </t>
  </si>
  <si>
    <t>Ultrassonografia com Doppler</t>
  </si>
  <si>
    <t>Outras Ultrassonografias</t>
  </si>
  <si>
    <t>Ultra-Sonografia</t>
  </si>
  <si>
    <t>Endoscopia Digestiva Alta</t>
  </si>
  <si>
    <t>Outras Endoscopias</t>
  </si>
  <si>
    <t>Endoscopia</t>
  </si>
  <si>
    <t>Diagnóstico em Cardiologia (Exceto Cateterismo Cardíaco)</t>
  </si>
  <si>
    <t>Diagnóstico em Oftalmologia</t>
  </si>
  <si>
    <t>Diagnóstico em Otorrinolaringologia/Fonoaudiologia</t>
  </si>
  <si>
    <t>Outros exames em Mét. Diagn. Especialidades</t>
  </si>
  <si>
    <t>Métodos Diagnósticos em Especialidades</t>
  </si>
  <si>
    <t> 606 - Consultas Médicas por Telemedicina (acompanhamento) </t>
  </si>
  <si>
    <t> 607 - Consultas Não Médicas/Procedimentos Terapêuticos Não Médicos por Telemedicina (acompanhamento) </t>
  </si>
  <si>
    <t xml:space="preserve">AME IDOSO SUDESTE </t>
  </si>
  <si>
    <t>Fonte: http://www.gestao.saude.sp.gov.br</t>
  </si>
  <si>
    <t>https://www.siresp.saude.sp.gov.br/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</si>
</sst>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Atualizado em: &quot;dd/mm/yyyy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color rgb="FF000000"/>
      <name val="Verdana"/>
      <family val="2"/>
    </font>
    <font>
      <b/>
      <sz val="16"/>
      <color theme="1"/>
      <name val="Aptos Narrow"/>
      <family val="2"/>
      <scheme val="minor"/>
    </font>
    <font>
      <b/>
      <sz val="10"/>
      <color rgb="FF696969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8" fillId="0" borderId="0" xfId="0" applyFont="1" applyAlignment="1">
      <alignment wrapText="1"/>
    </xf>
    <xf numFmtId="0" fontId="20" fillId="0" borderId="10" xfId="0" applyFont="1" applyBorder="1"/>
    <xf numFmtId="0" fontId="16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2" fontId="0" fillId="0" borderId="0" xfId="0" applyNumberFormat="1"/>
    <xf numFmtId="2" fontId="16" fillId="0" borderId="11" xfId="0" applyNumberFormat="1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</xdr:rowOff>
    </xdr:from>
    <xdr:to>
      <xdr:col>0</xdr:col>
      <xdr:colOff>1162050</xdr:colOff>
      <xdr:row>4</xdr:row>
      <xdr:rowOff>210601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02F913-73DC-8C57-730C-BB98CBFE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"/>
          <a:ext cx="1019175" cy="972600"/>
        </a:xfrm>
        <a:prstGeom prst="rect">
          <a:avLst/>
        </a:prstGeom>
      </xdr:spPr>
    </xdr:pic>
    <xdr:clientData/>
  </xdr:twoCellAnchor>
  <xdr:twoCellAnchor editAs="oneCell">
    <xdr:from>
      <xdr:col>7</xdr:col>
      <xdr:colOff>623345</xdr:colOff>
      <xdr:row>1</xdr:row>
      <xdr:rowOff>50800</xdr:rowOff>
    </xdr:from>
    <xdr:to>
      <xdr:col>9</xdr:col>
      <xdr:colOff>253999</xdr:colOff>
      <xdr:row>5</xdr:row>
      <xdr:rowOff>79375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66CBD44-FAD2-47E7-2B2E-9EB73C29F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220" y="241300"/>
          <a:ext cx="884779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resp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showGridLines="0" tabSelected="1" view="pageBreakPreview" zoomScale="60" zoomScaleNormal="100" workbookViewId="0">
      <selection activeCell="M25" sqref="M25"/>
    </sheetView>
  </sheetViews>
  <sheetFormatPr defaultRowHeight="15" x14ac:dyDescent="0.25"/>
  <cols>
    <col min="1" max="1" width="36.5703125" bestFit="1" customWidth="1"/>
    <col min="2" max="2" width="7" bestFit="1" customWidth="1"/>
    <col min="3" max="3" width="6.85546875" bestFit="1" customWidth="1"/>
    <col min="4" max="4" width="7" bestFit="1" customWidth="1"/>
    <col min="5" max="5" width="6.85546875" bestFit="1" customWidth="1"/>
    <col min="6" max="6" width="7" bestFit="1" customWidth="1"/>
    <col min="7" max="7" width="6.85546875" bestFit="1" customWidth="1"/>
    <col min="8" max="8" width="9.85546875" bestFit="1" customWidth="1"/>
    <col min="9" max="9" width="9" bestFit="1" customWidth="1"/>
    <col min="10" max="10" width="9.42578125" bestFit="1" customWidth="1"/>
    <col min="13" max="13" width="9.140625" customWidth="1"/>
  </cols>
  <sheetData>
    <row r="1" spans="1:11" ht="15" customHeight="1" x14ac:dyDescent="0.25">
      <c r="A1" s="18"/>
      <c r="B1" s="18"/>
      <c r="C1" s="18"/>
      <c r="D1" s="18"/>
      <c r="E1" s="18"/>
    </row>
    <row r="2" spans="1:11" ht="15" customHeight="1" x14ac:dyDescent="0.25">
      <c r="A2" s="1"/>
      <c r="B2" s="1"/>
      <c r="C2" s="1"/>
      <c r="D2" s="1"/>
      <c r="E2" s="1"/>
    </row>
    <row r="3" spans="1:11" ht="15" customHeight="1" x14ac:dyDescent="0.25">
      <c r="A3" s="1"/>
      <c r="B3" s="1"/>
      <c r="C3" s="1"/>
      <c r="D3" s="1"/>
      <c r="E3" s="1"/>
    </row>
    <row r="4" spans="1:11" ht="15" customHeight="1" x14ac:dyDescent="0.25">
      <c r="A4" s="19"/>
      <c r="B4" s="19"/>
      <c r="C4" s="19"/>
      <c r="D4" s="19"/>
      <c r="E4" s="19"/>
    </row>
    <row r="5" spans="1:11" ht="21" x14ac:dyDescent="0.35">
      <c r="A5" s="9"/>
      <c r="B5" s="23" t="s">
        <v>32</v>
      </c>
      <c r="C5" s="23"/>
      <c r="D5" s="23"/>
      <c r="E5" s="23"/>
      <c r="F5" s="23"/>
      <c r="G5" s="23"/>
      <c r="H5" s="23"/>
    </row>
    <row r="6" spans="1:11" ht="15.75" thickBot="1" x14ac:dyDescent="0.3"/>
    <row r="7" spans="1:11" ht="15" customHeight="1" thickBot="1" x14ac:dyDescent="0.3">
      <c r="A7" s="10" t="s">
        <v>0</v>
      </c>
    </row>
    <row r="8" spans="1:11" ht="15" customHeight="1" thickBot="1" x14ac:dyDescent="0.3">
      <c r="A8" s="20"/>
      <c r="B8" s="16" t="s">
        <v>1</v>
      </c>
      <c r="C8" s="17"/>
      <c r="D8" s="16" t="s">
        <v>2</v>
      </c>
      <c r="E8" s="17"/>
      <c r="F8" s="16" t="s">
        <v>3</v>
      </c>
      <c r="G8" s="17"/>
      <c r="H8" s="16" t="s">
        <v>4</v>
      </c>
      <c r="I8" s="22"/>
      <c r="J8" s="17"/>
    </row>
    <row r="9" spans="1:11" ht="15" customHeight="1" thickBot="1" x14ac:dyDescent="0.3">
      <c r="A9" s="21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7</v>
      </c>
    </row>
    <row r="10" spans="1:11" ht="15" customHeight="1" thickBot="1" x14ac:dyDescent="0.3">
      <c r="A10" s="3" t="s">
        <v>8</v>
      </c>
      <c r="B10" s="4">
        <v>1000</v>
      </c>
      <c r="C10" s="5">
        <v>762</v>
      </c>
      <c r="D10" s="4">
        <v>1000</v>
      </c>
      <c r="E10" s="5">
        <v>620</v>
      </c>
      <c r="F10" s="4">
        <v>1000</v>
      </c>
      <c r="G10" s="5">
        <v>866</v>
      </c>
      <c r="H10" s="6">
        <f>SUMIF($B$9:$G$9,$H$9,$B10:$G10)</f>
        <v>3000</v>
      </c>
      <c r="I10" s="6">
        <f>SUMIF($B$9:$G$9,$I$9,$B10:$G10)</f>
        <v>2248</v>
      </c>
      <c r="J10" s="14">
        <f>IFERROR(100/H10*(I10-H10),0)</f>
        <v>-25.066666666666666</v>
      </c>
      <c r="K10" s="13"/>
    </row>
    <row r="11" spans="1:11" ht="15" customHeight="1" thickBot="1" x14ac:dyDescent="0.3">
      <c r="A11" s="3" t="s">
        <v>9</v>
      </c>
      <c r="B11" s="5">
        <v>550</v>
      </c>
      <c r="C11" s="5">
        <v>631</v>
      </c>
      <c r="D11" s="5">
        <v>550</v>
      </c>
      <c r="E11" s="4">
        <v>1179</v>
      </c>
      <c r="F11" s="5">
        <v>550</v>
      </c>
      <c r="G11" s="5">
        <v>759</v>
      </c>
      <c r="H11" s="6">
        <f>SUMIF($B$9:$G$9,$H$9,$B11:$G11)</f>
        <v>1650</v>
      </c>
      <c r="I11" s="6">
        <f>SUMIF($B$9:$G$9,$I$9,$B11:$G11)</f>
        <v>2569</v>
      </c>
      <c r="J11" s="14">
        <f t="shared" ref="J11:J13" si="0">IFERROR(100/H11*(I11-H11),0)</f>
        <v>55.696969696969695</v>
      </c>
      <c r="K11" s="13"/>
    </row>
    <row r="12" spans="1:11" ht="15" customHeight="1" thickBot="1" x14ac:dyDescent="0.3">
      <c r="A12" s="3" t="s">
        <v>10</v>
      </c>
      <c r="B12" s="4">
        <v>4150</v>
      </c>
      <c r="C12" s="4">
        <v>3695</v>
      </c>
      <c r="D12" s="4">
        <v>4150</v>
      </c>
      <c r="E12" s="4">
        <v>3718</v>
      </c>
      <c r="F12" s="4">
        <v>4150</v>
      </c>
      <c r="G12" s="4">
        <v>3664</v>
      </c>
      <c r="H12" s="6">
        <f>SUMIF($B$9:$G$9,$H$9,$B12:$G12)</f>
        <v>12450</v>
      </c>
      <c r="I12" s="6">
        <f>SUMIF($B$9:$G$9,$I$9,$B12:$G12)</f>
        <v>11077</v>
      </c>
      <c r="J12" s="14">
        <f t="shared" si="0"/>
        <v>-11.028112449799195</v>
      </c>
      <c r="K12" s="13"/>
    </row>
    <row r="13" spans="1:11" ht="15" customHeight="1" thickBot="1" x14ac:dyDescent="0.3">
      <c r="A13" s="3" t="s">
        <v>4</v>
      </c>
      <c r="B13" s="4">
        <f>SUM(B10:B12)</f>
        <v>5700</v>
      </c>
      <c r="C13" s="4">
        <f t="shared" ref="C13:G13" si="1">SUM(C10:C12)</f>
        <v>5088</v>
      </c>
      <c r="D13" s="4">
        <f t="shared" si="1"/>
        <v>5700</v>
      </c>
      <c r="E13" s="4">
        <f t="shared" si="1"/>
        <v>5517</v>
      </c>
      <c r="F13" s="4">
        <f t="shared" si="1"/>
        <v>5700</v>
      </c>
      <c r="G13" s="4">
        <f t="shared" si="1"/>
        <v>5289</v>
      </c>
      <c r="H13" s="4">
        <f>SUM(H10:H12)</f>
        <v>17100</v>
      </c>
      <c r="I13" s="4">
        <f>SUM(I10:I12)</f>
        <v>15894</v>
      </c>
      <c r="J13" s="14">
        <f t="shared" si="0"/>
        <v>-7.0526315789473681</v>
      </c>
      <c r="K13" s="13"/>
    </row>
    <row r="14" spans="1:11" ht="15" customHeight="1" x14ac:dyDescent="0.25">
      <c r="A14" s="2"/>
    </row>
    <row r="15" spans="1:11" ht="15" customHeight="1" thickBot="1" x14ac:dyDescent="0.3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1" ht="15" customHeight="1" thickBot="1" x14ac:dyDescent="0.3">
      <c r="A16" s="20"/>
      <c r="B16" s="16" t="s">
        <v>1</v>
      </c>
      <c r="C16" s="17"/>
      <c r="D16" s="16" t="s">
        <v>2</v>
      </c>
      <c r="E16" s="17"/>
      <c r="F16" s="16" t="s">
        <v>3</v>
      </c>
      <c r="G16" s="17"/>
      <c r="H16" s="16" t="s">
        <v>4</v>
      </c>
      <c r="I16" s="22"/>
      <c r="J16" s="17"/>
    </row>
    <row r="17" spans="1:10" ht="15" customHeight="1" thickBot="1" x14ac:dyDescent="0.3">
      <c r="A17" s="21"/>
      <c r="B17" s="3" t="s">
        <v>5</v>
      </c>
      <c r="C17" s="3" t="s">
        <v>6</v>
      </c>
      <c r="D17" s="3" t="s">
        <v>5</v>
      </c>
      <c r="E17" s="3" t="s">
        <v>6</v>
      </c>
      <c r="F17" s="3" t="s">
        <v>5</v>
      </c>
      <c r="G17" s="3" t="s">
        <v>6</v>
      </c>
      <c r="H17" s="3" t="s">
        <v>5</v>
      </c>
      <c r="I17" s="3" t="s">
        <v>6</v>
      </c>
      <c r="J17" s="3" t="s">
        <v>7</v>
      </c>
    </row>
    <row r="18" spans="1:10" ht="15" customHeight="1" thickBot="1" x14ac:dyDescent="0.3">
      <c r="A18" s="3" t="s">
        <v>12</v>
      </c>
      <c r="B18" s="4">
        <v>1900</v>
      </c>
      <c r="C18" s="4">
        <v>1947</v>
      </c>
      <c r="D18" s="4">
        <v>1900</v>
      </c>
      <c r="E18" s="4">
        <v>1934</v>
      </c>
      <c r="F18" s="4">
        <v>1900</v>
      </c>
      <c r="G18" s="4">
        <v>1789</v>
      </c>
      <c r="H18" s="6">
        <f>SUMIF($B$9:$G$9,$H$9,$B18:$G18)</f>
        <v>5700</v>
      </c>
      <c r="I18" s="6">
        <f>SUMIF($B$9:$G$9,$I$9,$B18:$G18)</f>
        <v>5670</v>
      </c>
      <c r="J18" s="14">
        <f>IFERROR(100/H18*(I18-H18),0)</f>
        <v>-0.52631578947368418</v>
      </c>
    </row>
    <row r="19" spans="1:10" ht="15" customHeight="1" thickBot="1" x14ac:dyDescent="0.3">
      <c r="A19" s="3" t="s">
        <v>13</v>
      </c>
      <c r="B19" s="4">
        <v>1908</v>
      </c>
      <c r="C19" s="4">
        <v>2314</v>
      </c>
      <c r="D19" s="4">
        <v>1908</v>
      </c>
      <c r="E19" s="4">
        <v>1940</v>
      </c>
      <c r="F19" s="4">
        <v>1908</v>
      </c>
      <c r="G19" s="4">
        <v>2296</v>
      </c>
      <c r="H19" s="6">
        <f>SUMIF($B$9:$G$9,$H$9,$B19:$G19)</f>
        <v>5724</v>
      </c>
      <c r="I19" s="6">
        <f>SUMIF($B$9:$G$9,$I$9,$B19:$G19)</f>
        <v>6550</v>
      </c>
      <c r="J19" s="14">
        <f t="shared" ref="J19:J20" si="2">IFERROR(100/H19*(I19-H19),0)</f>
        <v>14.430468204053112</v>
      </c>
    </row>
    <row r="20" spans="1:10" ht="15" customHeight="1" thickBot="1" x14ac:dyDescent="0.3">
      <c r="A20" s="3" t="s">
        <v>4</v>
      </c>
      <c r="B20" s="4">
        <f t="shared" ref="B20:G20" si="3">SUM(B18:B19)</f>
        <v>3808</v>
      </c>
      <c r="C20" s="4">
        <f t="shared" si="3"/>
        <v>4261</v>
      </c>
      <c r="D20" s="4">
        <f t="shared" si="3"/>
        <v>3808</v>
      </c>
      <c r="E20" s="4">
        <f t="shared" si="3"/>
        <v>3874</v>
      </c>
      <c r="F20" s="4">
        <f t="shared" si="3"/>
        <v>3808</v>
      </c>
      <c r="G20" s="4">
        <f t="shared" si="3"/>
        <v>4085</v>
      </c>
      <c r="H20" s="4">
        <f>SUM(H18:H19)</f>
        <v>11424</v>
      </c>
      <c r="I20" s="4">
        <f>SUM(I18:I19)</f>
        <v>12220</v>
      </c>
      <c r="J20" s="14">
        <f t="shared" si="2"/>
        <v>6.9677871148459385</v>
      </c>
    </row>
    <row r="21" spans="1:10" ht="15" customHeight="1" x14ac:dyDescent="0.25">
      <c r="A21" s="2"/>
    </row>
    <row r="22" spans="1:10" ht="15" customHeight="1" x14ac:dyDescent="0.25">
      <c r="A22" s="2"/>
    </row>
    <row r="23" spans="1:10" ht="15" customHeight="1" thickBot="1" x14ac:dyDescent="0.3">
      <c r="A23" s="24" t="s">
        <v>14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5" customHeight="1" thickBot="1" x14ac:dyDescent="0.3">
      <c r="A24" s="20"/>
      <c r="B24" s="16" t="s">
        <v>1</v>
      </c>
      <c r="C24" s="17"/>
      <c r="D24" s="16" t="s">
        <v>2</v>
      </c>
      <c r="E24" s="17"/>
      <c r="F24" s="16" t="s">
        <v>3</v>
      </c>
      <c r="G24" s="17"/>
      <c r="H24" s="16" t="s">
        <v>4</v>
      </c>
      <c r="I24" s="22"/>
      <c r="J24" s="17"/>
    </row>
    <row r="25" spans="1:10" ht="15" customHeight="1" thickBot="1" x14ac:dyDescent="0.3">
      <c r="A25" s="21"/>
      <c r="B25" s="3" t="s">
        <v>5</v>
      </c>
      <c r="C25" s="3" t="s">
        <v>6</v>
      </c>
      <c r="D25" s="3" t="s">
        <v>5</v>
      </c>
      <c r="E25" s="3" t="s">
        <v>6</v>
      </c>
      <c r="F25" s="3" t="s">
        <v>5</v>
      </c>
      <c r="G25" s="3" t="s">
        <v>6</v>
      </c>
      <c r="H25" s="3" t="s">
        <v>5</v>
      </c>
      <c r="I25" s="3" t="s">
        <v>6</v>
      </c>
      <c r="J25" s="3" t="s">
        <v>7</v>
      </c>
    </row>
    <row r="26" spans="1:10" ht="15" customHeight="1" thickBot="1" x14ac:dyDescent="0.3">
      <c r="A26" s="3" t="s">
        <v>15</v>
      </c>
      <c r="B26" s="5">
        <v>335</v>
      </c>
      <c r="C26" s="5">
        <v>422</v>
      </c>
      <c r="D26" s="5">
        <v>335</v>
      </c>
      <c r="E26" s="5">
        <v>300</v>
      </c>
      <c r="F26" s="5">
        <v>335</v>
      </c>
      <c r="G26" s="5">
        <v>364</v>
      </c>
      <c r="H26" s="6">
        <f>SUMIF($B$9:$G$9,$H$9,$B26:$G26)</f>
        <v>1005</v>
      </c>
      <c r="I26" s="6">
        <f>SUMIF($B$9:$G$9,$I$9,$B26:$G26)</f>
        <v>1086</v>
      </c>
      <c r="J26" s="14">
        <f t="shared" ref="J26:J27" si="4">IFERROR(100/H26*(I26-H26),0)</f>
        <v>8.0597014925373145</v>
      </c>
    </row>
    <row r="27" spans="1:10" ht="15" customHeight="1" thickBot="1" x14ac:dyDescent="0.3">
      <c r="A27" s="3" t="s">
        <v>4</v>
      </c>
      <c r="B27" s="5">
        <f>SUM(B26)</f>
        <v>335</v>
      </c>
      <c r="C27" s="5">
        <f t="shared" ref="C27:I27" si="5">SUM(C26)</f>
        <v>422</v>
      </c>
      <c r="D27" s="5">
        <f t="shared" si="5"/>
        <v>335</v>
      </c>
      <c r="E27" s="5">
        <f t="shared" si="5"/>
        <v>300</v>
      </c>
      <c r="F27" s="5">
        <f t="shared" si="5"/>
        <v>335</v>
      </c>
      <c r="G27" s="5">
        <f t="shared" si="5"/>
        <v>364</v>
      </c>
      <c r="H27" s="4">
        <f t="shared" si="5"/>
        <v>1005</v>
      </c>
      <c r="I27" s="4">
        <f t="shared" si="5"/>
        <v>1086</v>
      </c>
      <c r="J27" s="14">
        <f t="shared" si="4"/>
        <v>8.0597014925373145</v>
      </c>
    </row>
    <row r="28" spans="1:10" ht="15" customHeight="1" x14ac:dyDescent="0.25">
      <c r="A28" s="2"/>
    </row>
    <row r="29" spans="1:10" ht="15" customHeight="1" thickBot="1" x14ac:dyDescent="0.3">
      <c r="A29" s="24" t="s">
        <v>16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 customHeight="1" thickBot="1" x14ac:dyDescent="0.3">
      <c r="A30" s="20"/>
      <c r="B30" s="16" t="s">
        <v>1</v>
      </c>
      <c r="C30" s="17"/>
      <c r="D30" s="16" t="s">
        <v>2</v>
      </c>
      <c r="E30" s="17"/>
      <c r="F30" s="16" t="s">
        <v>3</v>
      </c>
      <c r="G30" s="17"/>
      <c r="H30" s="16" t="s">
        <v>4</v>
      </c>
      <c r="I30" s="22"/>
      <c r="J30" s="17"/>
    </row>
    <row r="31" spans="1:10" ht="15" customHeight="1" thickBot="1" x14ac:dyDescent="0.3">
      <c r="A31" s="21"/>
      <c r="B31" s="3" t="s">
        <v>5</v>
      </c>
      <c r="C31" s="3" t="s">
        <v>6</v>
      </c>
      <c r="D31" s="3" t="s">
        <v>5</v>
      </c>
      <c r="E31" s="3" t="s">
        <v>6</v>
      </c>
      <c r="F31" s="3" t="s">
        <v>5</v>
      </c>
      <c r="G31" s="3" t="s">
        <v>6</v>
      </c>
      <c r="H31" s="3" t="s">
        <v>5</v>
      </c>
      <c r="I31" s="3" t="s">
        <v>6</v>
      </c>
      <c r="J31" s="3" t="s">
        <v>7</v>
      </c>
    </row>
    <row r="32" spans="1:10" ht="15" customHeight="1" thickBot="1" x14ac:dyDescent="0.3">
      <c r="A32" s="3" t="s">
        <v>17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>SUMIF($B$9:$G$9,$H$9,$B32:$G32)</f>
        <v>0</v>
      </c>
      <c r="I32" s="6">
        <f>SUMIF($B$9:$G$9,$I$9,$B32:$G32)</f>
        <v>0</v>
      </c>
      <c r="J32" s="15">
        <f>IFERROR(100/H32*(I32-H32),0)</f>
        <v>0</v>
      </c>
    </row>
    <row r="33" spans="1:10" ht="15" customHeight="1" thickBot="1" x14ac:dyDescent="0.3">
      <c r="A33" s="3" t="s">
        <v>9</v>
      </c>
      <c r="B33" s="5">
        <v>190</v>
      </c>
      <c r="C33" s="5">
        <v>89</v>
      </c>
      <c r="D33" s="5">
        <v>190</v>
      </c>
      <c r="E33" s="5">
        <v>239</v>
      </c>
      <c r="F33" s="5">
        <v>190</v>
      </c>
      <c r="G33" s="5">
        <v>278</v>
      </c>
      <c r="H33" s="6">
        <f>SUMIF($B$9:$G$9,$H$9,$B33:$G33)</f>
        <v>570</v>
      </c>
      <c r="I33" s="6">
        <f>SUMIF($B$9:$G$9,$I$9,$B33:$G33)</f>
        <v>606</v>
      </c>
      <c r="J33" s="14">
        <f t="shared" ref="J33:J34" si="6">IFERROR(100/H33*(I33-H33),0)</f>
        <v>6.3157894736842106</v>
      </c>
    </row>
    <row r="34" spans="1:10" ht="15" customHeight="1" thickBot="1" x14ac:dyDescent="0.3">
      <c r="A34" s="3" t="s">
        <v>4</v>
      </c>
      <c r="B34" s="4">
        <f t="shared" ref="B34:G34" si="7">SUM(B32:B33)</f>
        <v>190</v>
      </c>
      <c r="C34" s="4">
        <f t="shared" si="7"/>
        <v>89</v>
      </c>
      <c r="D34" s="4">
        <f t="shared" si="7"/>
        <v>190</v>
      </c>
      <c r="E34" s="4">
        <f t="shared" si="7"/>
        <v>239</v>
      </c>
      <c r="F34" s="4">
        <f t="shared" si="7"/>
        <v>190</v>
      </c>
      <c r="G34" s="4">
        <f t="shared" si="7"/>
        <v>278</v>
      </c>
      <c r="H34" s="4">
        <f>SUM(H32:H33)</f>
        <v>570</v>
      </c>
      <c r="I34" s="4">
        <f>SUM(I32:I33)</f>
        <v>606</v>
      </c>
      <c r="J34" s="14">
        <f t="shared" si="6"/>
        <v>6.3157894736842106</v>
      </c>
    </row>
    <row r="35" spans="1:10" ht="15" customHeight="1" x14ac:dyDescent="0.25">
      <c r="A35" s="2"/>
    </row>
    <row r="36" spans="1:10" ht="15" customHeight="1" thickBot="1" x14ac:dyDescent="0.3">
      <c r="A36" s="24" t="s">
        <v>18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 customHeight="1" thickBot="1" x14ac:dyDescent="0.3">
      <c r="A37" s="20"/>
      <c r="B37" s="16" t="s">
        <v>1</v>
      </c>
      <c r="C37" s="17"/>
      <c r="D37" s="16" t="s">
        <v>2</v>
      </c>
      <c r="E37" s="17"/>
      <c r="F37" s="16" t="s">
        <v>3</v>
      </c>
      <c r="G37" s="17"/>
      <c r="H37" s="16" t="s">
        <v>4</v>
      </c>
      <c r="I37" s="22"/>
      <c r="J37" s="17"/>
    </row>
    <row r="38" spans="1:10" ht="15" customHeight="1" thickBot="1" x14ac:dyDescent="0.3">
      <c r="A38" s="21"/>
      <c r="B38" s="3" t="s">
        <v>5</v>
      </c>
      <c r="C38" s="3" t="s">
        <v>6</v>
      </c>
      <c r="D38" s="3" t="s">
        <v>5</v>
      </c>
      <c r="E38" s="3" t="s">
        <v>6</v>
      </c>
      <c r="F38" s="3" t="s">
        <v>5</v>
      </c>
      <c r="G38" s="3" t="s">
        <v>6</v>
      </c>
      <c r="H38" s="3" t="s">
        <v>5</v>
      </c>
      <c r="I38" s="3" t="s">
        <v>6</v>
      </c>
      <c r="J38" s="3" t="s">
        <v>7</v>
      </c>
    </row>
    <row r="39" spans="1:10" ht="15" customHeight="1" thickBot="1" x14ac:dyDescent="0.3">
      <c r="A39" s="3" t="s">
        <v>19</v>
      </c>
      <c r="B39" s="5">
        <v>30</v>
      </c>
      <c r="C39" s="5">
        <v>54</v>
      </c>
      <c r="D39" s="5">
        <v>30</v>
      </c>
      <c r="E39" s="5">
        <v>73</v>
      </c>
      <c r="F39" s="5">
        <v>30</v>
      </c>
      <c r="G39" s="5">
        <v>24</v>
      </c>
      <c r="H39" s="6">
        <f>SUMIF($B$9:$G$9,$H$9,$B39:$G39)</f>
        <v>90</v>
      </c>
      <c r="I39" s="6">
        <f>SUMIF($B$9:$G$9,$I$9,$B39:$G39)</f>
        <v>151</v>
      </c>
      <c r="J39" s="14">
        <f t="shared" ref="J39:J41" si="8">IFERROR(100/H39*(I39-H39),0)</f>
        <v>67.777777777777786</v>
      </c>
    </row>
    <row r="40" spans="1:10" ht="15" customHeight="1" thickBot="1" x14ac:dyDescent="0.3">
      <c r="A40" s="3" t="s">
        <v>20</v>
      </c>
      <c r="B40" s="5">
        <v>260</v>
      </c>
      <c r="C40" s="5">
        <v>229</v>
      </c>
      <c r="D40" s="5">
        <v>260</v>
      </c>
      <c r="E40" s="5">
        <v>327</v>
      </c>
      <c r="F40" s="5">
        <v>260</v>
      </c>
      <c r="G40" s="5">
        <v>258</v>
      </c>
      <c r="H40" s="6">
        <f>SUMIF($B$9:$G$9,$H$9,$B40:$G40)</f>
        <v>780</v>
      </c>
      <c r="I40" s="6">
        <f>SUMIF($B$9:$G$9,$I$9,$B40:$G40)</f>
        <v>814</v>
      </c>
      <c r="J40" s="14">
        <f t="shared" si="8"/>
        <v>4.3589743589743586</v>
      </c>
    </row>
    <row r="41" spans="1:10" ht="15" customHeight="1" thickBot="1" x14ac:dyDescent="0.3">
      <c r="A41" s="8" t="s">
        <v>21</v>
      </c>
      <c r="B41" s="7">
        <f>SUM(B39:B40)</f>
        <v>290</v>
      </c>
      <c r="C41" s="7">
        <f t="shared" ref="C41:G41" si="9">SUM(C39:C40)</f>
        <v>283</v>
      </c>
      <c r="D41" s="7">
        <f t="shared" si="9"/>
        <v>290</v>
      </c>
      <c r="E41" s="7">
        <f t="shared" si="9"/>
        <v>400</v>
      </c>
      <c r="F41" s="7">
        <f t="shared" si="9"/>
        <v>290</v>
      </c>
      <c r="G41" s="7">
        <f t="shared" si="9"/>
        <v>282</v>
      </c>
      <c r="H41" s="6">
        <f>SUMIF($B$9:$G$9,$H$9,$B41:$G41)</f>
        <v>870</v>
      </c>
      <c r="I41" s="6">
        <f>SUMIF($B$9:$G$9,$I$9,$B41:$G41)</f>
        <v>965</v>
      </c>
      <c r="J41" s="14">
        <f t="shared" si="8"/>
        <v>10.919540229885058</v>
      </c>
    </row>
    <row r="42" spans="1:10" ht="15" customHeight="1" thickBot="1" x14ac:dyDescent="0.3">
      <c r="A42" s="3" t="s">
        <v>22</v>
      </c>
      <c r="B42" s="5">
        <v>10</v>
      </c>
      <c r="C42" s="5">
        <v>33</v>
      </c>
      <c r="D42" s="5">
        <v>10</v>
      </c>
      <c r="E42" s="5">
        <v>46</v>
      </c>
      <c r="F42" s="5">
        <v>10</v>
      </c>
      <c r="G42" s="5">
        <v>41</v>
      </c>
      <c r="H42" s="6">
        <f>SUMIF($B$9:$G$9,$H$9,$B42:$G42)</f>
        <v>30</v>
      </c>
      <c r="I42" s="6">
        <f>SUMIF($B$9:$G$9,$I$9,$B42:$G42)</f>
        <v>120</v>
      </c>
      <c r="J42" s="15">
        <f>IFERROR(100/H42*(I42-H42),0)</f>
        <v>300</v>
      </c>
    </row>
    <row r="43" spans="1:10" ht="15" customHeight="1" thickBot="1" x14ac:dyDescent="0.3">
      <c r="A43" s="3" t="s">
        <v>23</v>
      </c>
      <c r="B43" s="5">
        <v>90</v>
      </c>
      <c r="C43" s="5">
        <v>57</v>
      </c>
      <c r="D43" s="5">
        <v>90</v>
      </c>
      <c r="E43" s="5">
        <v>76</v>
      </c>
      <c r="F43" s="5">
        <v>90</v>
      </c>
      <c r="G43" s="5">
        <v>75</v>
      </c>
      <c r="H43" s="6">
        <f>SUMIF($B$9:$G$9,$H$9,$B43:$G43)</f>
        <v>270</v>
      </c>
      <c r="I43" s="6">
        <f>SUMIF($B$9:$G$9,$I$9,$B43:$G43)</f>
        <v>208</v>
      </c>
      <c r="J43" s="14">
        <f t="shared" ref="J43:J47" si="10">IFERROR(100/H43*(I43-H43),0)</f>
        <v>-22.962962962962962</v>
      </c>
    </row>
    <row r="44" spans="1:10" ht="15" customHeight="1" thickBot="1" x14ac:dyDescent="0.3">
      <c r="A44" s="8" t="s">
        <v>24</v>
      </c>
      <c r="B44" s="7">
        <f>SUM(B42:B43)</f>
        <v>100</v>
      </c>
      <c r="C44" s="7">
        <f t="shared" ref="C44" si="11">SUM(C42:C43)</f>
        <v>90</v>
      </c>
      <c r="D44" s="7">
        <f t="shared" ref="D44" si="12">SUM(D42:D43)</f>
        <v>100</v>
      </c>
      <c r="E44" s="7">
        <f t="shared" ref="E44" si="13">SUM(E42:E43)</f>
        <v>122</v>
      </c>
      <c r="F44" s="7">
        <f t="shared" ref="F44" si="14">SUM(F42:F43)</f>
        <v>100</v>
      </c>
      <c r="G44" s="7">
        <f t="shared" ref="G44" si="15">SUM(G42:G43)</f>
        <v>116</v>
      </c>
      <c r="H44" s="6">
        <f>SUMIF($B$9:$G$9,$H$9,$B44:$G44)</f>
        <v>300</v>
      </c>
      <c r="I44" s="6">
        <f>SUMIF($B$9:$G$9,$I$9,$B44:$G44)</f>
        <v>328</v>
      </c>
      <c r="J44" s="14">
        <f t="shared" si="10"/>
        <v>9.3333333333333321</v>
      </c>
    </row>
    <row r="45" spans="1:10" ht="15" customHeight="1" thickBot="1" x14ac:dyDescent="0.3">
      <c r="A45" s="3" t="s">
        <v>25</v>
      </c>
      <c r="B45" s="5">
        <v>95</v>
      </c>
      <c r="C45" s="5">
        <v>174</v>
      </c>
      <c r="D45" s="5">
        <v>95</v>
      </c>
      <c r="E45" s="5">
        <v>131</v>
      </c>
      <c r="F45" s="5">
        <v>95</v>
      </c>
      <c r="G45" s="5">
        <v>133</v>
      </c>
      <c r="H45" s="6">
        <f>SUMIF($B$9:$G$9,$H$9,$B45:$G45)</f>
        <v>285</v>
      </c>
      <c r="I45" s="6">
        <f>SUMIF($B$9:$G$9,$I$9,$B45:$G45)</f>
        <v>438</v>
      </c>
      <c r="J45" s="14">
        <f t="shared" si="10"/>
        <v>53.684210526315788</v>
      </c>
    </row>
    <row r="46" spans="1:10" ht="15" customHeight="1" thickBot="1" x14ac:dyDescent="0.3">
      <c r="A46" s="3" t="s">
        <v>26</v>
      </c>
      <c r="B46" s="5">
        <v>180</v>
      </c>
      <c r="C46" s="5">
        <v>26</v>
      </c>
      <c r="D46" s="5">
        <v>180</v>
      </c>
      <c r="E46" s="5">
        <v>244</v>
      </c>
      <c r="F46" s="5">
        <v>180</v>
      </c>
      <c r="G46" s="5">
        <v>276</v>
      </c>
      <c r="H46" s="6">
        <f>SUMIF($B$9:$G$9,$H$9,$B46:$G46)</f>
        <v>540</v>
      </c>
      <c r="I46" s="6">
        <f>SUMIF($B$9:$G$9,$I$9,$B46:$G46)</f>
        <v>546</v>
      </c>
      <c r="J46" s="14">
        <f t="shared" si="10"/>
        <v>1.1111111111111112</v>
      </c>
    </row>
    <row r="47" spans="1:10" ht="15" customHeight="1" thickBot="1" x14ac:dyDescent="0.3">
      <c r="A47" s="3" t="s">
        <v>27</v>
      </c>
      <c r="B47" s="5">
        <v>210</v>
      </c>
      <c r="C47" s="5">
        <v>312</v>
      </c>
      <c r="D47" s="5">
        <v>210</v>
      </c>
      <c r="E47" s="5">
        <v>260</v>
      </c>
      <c r="F47" s="5">
        <v>210</v>
      </c>
      <c r="G47" s="5">
        <v>216</v>
      </c>
      <c r="H47" s="6">
        <f>SUMIF($B$9:$G$9,$H$9,$B47:$G47)</f>
        <v>630</v>
      </c>
      <c r="I47" s="6">
        <f>SUMIF($B$9:$G$9,$I$9,$B47:$G47)</f>
        <v>788</v>
      </c>
      <c r="J47" s="14">
        <f t="shared" si="10"/>
        <v>25.079365079365079</v>
      </c>
    </row>
    <row r="48" spans="1:10" ht="15" customHeight="1" thickBot="1" x14ac:dyDescent="0.3">
      <c r="A48" s="3" t="s">
        <v>28</v>
      </c>
      <c r="B48" s="5">
        <v>0</v>
      </c>
      <c r="C48" s="5">
        <v>1</v>
      </c>
      <c r="D48" s="5">
        <v>0</v>
      </c>
      <c r="E48" s="5">
        <v>0</v>
      </c>
      <c r="F48" s="5">
        <v>0</v>
      </c>
      <c r="G48" s="5">
        <v>2</v>
      </c>
      <c r="H48" s="6">
        <f>SUMIF($B$9:$G$9,$H$9,$B48:$G48)</f>
        <v>0</v>
      </c>
      <c r="I48" s="6">
        <f>SUMIF($B$9:$G$9,$I$9,$B48:$G48)</f>
        <v>3</v>
      </c>
      <c r="J48" s="15">
        <f>IFERROR(100/H48*(I48-H48),0)</f>
        <v>0</v>
      </c>
    </row>
    <row r="49" spans="1:10" ht="15" customHeight="1" thickBot="1" x14ac:dyDescent="0.3">
      <c r="A49" s="8" t="s">
        <v>29</v>
      </c>
      <c r="B49" s="7">
        <f>SUM(B45:B48)</f>
        <v>485</v>
      </c>
      <c r="C49" s="7">
        <f t="shared" ref="C49:G49" si="16">SUM(C45:C48)</f>
        <v>513</v>
      </c>
      <c r="D49" s="7">
        <f t="shared" si="16"/>
        <v>485</v>
      </c>
      <c r="E49" s="7">
        <f t="shared" si="16"/>
        <v>635</v>
      </c>
      <c r="F49" s="7">
        <f t="shared" si="16"/>
        <v>485</v>
      </c>
      <c r="G49" s="7">
        <f t="shared" si="16"/>
        <v>627</v>
      </c>
      <c r="H49" s="6">
        <f>SUMIF($B$9:$G$9,$H$9,$B49:$G49)</f>
        <v>1455</v>
      </c>
      <c r="I49" s="6">
        <f>SUMIF($B$9:$G$9,$I$9,$B49:$G49)</f>
        <v>1775</v>
      </c>
      <c r="J49" s="14">
        <f t="shared" ref="J49:J50" si="17">IFERROR(100/H49*(I49-H49),0)</f>
        <v>21.993127147766323</v>
      </c>
    </row>
    <row r="50" spans="1:10" ht="15" customHeight="1" thickBot="1" x14ac:dyDescent="0.3">
      <c r="A50" s="3" t="s">
        <v>4</v>
      </c>
      <c r="B50" s="4">
        <f t="shared" ref="B50:G50" si="18">SUM(B49,B44,B41)</f>
        <v>875</v>
      </c>
      <c r="C50" s="4">
        <f t="shared" si="18"/>
        <v>886</v>
      </c>
      <c r="D50" s="4">
        <f t="shared" si="18"/>
        <v>875</v>
      </c>
      <c r="E50" s="4">
        <f t="shared" si="18"/>
        <v>1157</v>
      </c>
      <c r="F50" s="4">
        <f t="shared" si="18"/>
        <v>875</v>
      </c>
      <c r="G50" s="4">
        <f t="shared" si="18"/>
        <v>1025</v>
      </c>
      <c r="H50" s="4">
        <f>SUM(H49,H44,H41)</f>
        <v>2625</v>
      </c>
      <c r="I50" s="4">
        <f>SUM(I49,I44,I41)</f>
        <v>3068</v>
      </c>
      <c r="J50" s="14">
        <f t="shared" si="17"/>
        <v>16.876190476190477</v>
      </c>
    </row>
    <row r="51" spans="1:10" ht="15" customHeight="1" x14ac:dyDescent="0.25">
      <c r="A51" s="2"/>
    </row>
    <row r="52" spans="1:10" ht="15" customHeight="1" x14ac:dyDescent="0.25">
      <c r="A52" s="2"/>
    </row>
    <row r="53" spans="1:10" ht="15" customHeight="1" thickBot="1" x14ac:dyDescent="0.3">
      <c r="A53" s="24" t="s">
        <v>30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" customHeight="1" thickBot="1" x14ac:dyDescent="0.3">
      <c r="A54" s="20"/>
      <c r="B54" s="16" t="s">
        <v>1</v>
      </c>
      <c r="C54" s="17"/>
      <c r="D54" s="16" t="s">
        <v>2</v>
      </c>
      <c r="E54" s="17"/>
      <c r="F54" s="16" t="s">
        <v>3</v>
      </c>
      <c r="G54" s="17"/>
      <c r="H54" s="16" t="s">
        <v>4</v>
      </c>
      <c r="I54" s="22"/>
      <c r="J54" s="17"/>
    </row>
    <row r="55" spans="1:10" ht="15" customHeight="1" thickBot="1" x14ac:dyDescent="0.3">
      <c r="A55" s="21"/>
      <c r="B55" s="3" t="s">
        <v>5</v>
      </c>
      <c r="C55" s="3" t="s">
        <v>6</v>
      </c>
      <c r="D55" s="3" t="s">
        <v>5</v>
      </c>
      <c r="E55" s="3" t="s">
        <v>6</v>
      </c>
      <c r="F55" s="3" t="s">
        <v>5</v>
      </c>
      <c r="G55" s="3" t="s">
        <v>6</v>
      </c>
      <c r="H55" s="3" t="s">
        <v>5</v>
      </c>
      <c r="I55" s="3" t="s">
        <v>6</v>
      </c>
      <c r="J55" s="3" t="s">
        <v>7</v>
      </c>
    </row>
    <row r="56" spans="1:10" ht="15" customHeight="1" thickBot="1" x14ac:dyDescent="0.3">
      <c r="A56" s="3" t="s">
        <v>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6">
        <f>SUMIF($B$9:$G$9,$H$9,$B56:$G56)</f>
        <v>0</v>
      </c>
      <c r="I56" s="6">
        <f>SUMIF($B$9:$G$9,$I$9,$B56:$G56)</f>
        <v>0</v>
      </c>
      <c r="J56" s="15">
        <f t="shared" ref="J56:J57" si="19">IFERROR(100/H56*(I56-H56),0)</f>
        <v>0</v>
      </c>
    </row>
    <row r="57" spans="1:10" ht="15" customHeight="1" thickBot="1" x14ac:dyDescent="0.3">
      <c r="A57" s="3" t="s">
        <v>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6">
        <f>SUMIF($B$9:$G$9,$H$9,$B57:$G57)</f>
        <v>0</v>
      </c>
      <c r="I57" s="6">
        <f>SUMIF($B$9:$G$9,$I$9,$B57:$G57)</f>
        <v>0</v>
      </c>
      <c r="J57" s="15">
        <f t="shared" si="19"/>
        <v>0</v>
      </c>
    </row>
    <row r="58" spans="1:10" ht="15" customHeight="1" thickBot="1" x14ac:dyDescent="0.3">
      <c r="A58" s="3" t="s">
        <v>10</v>
      </c>
      <c r="B58" s="5">
        <v>10</v>
      </c>
      <c r="C58" s="5">
        <v>0</v>
      </c>
      <c r="D58" s="5">
        <v>10</v>
      </c>
      <c r="E58" s="5">
        <v>0</v>
      </c>
      <c r="F58" s="5">
        <v>10</v>
      </c>
      <c r="G58" s="5">
        <v>0</v>
      </c>
      <c r="H58" s="6">
        <f>SUMIF($B$9:$G$9,$H$9,$B58:$G58)</f>
        <v>30</v>
      </c>
      <c r="I58" s="6">
        <f>SUMIF($B$9:$G$9,$I$9,$B58:$G58)</f>
        <v>0</v>
      </c>
      <c r="J58" s="15">
        <f t="shared" ref="J58" si="20">IFERROR(100/H58*(I58-H58),0)</f>
        <v>-100</v>
      </c>
    </row>
    <row r="59" spans="1:10" ht="15" customHeight="1" x14ac:dyDescent="0.25">
      <c r="A59" s="2"/>
    </row>
    <row r="60" spans="1:10" ht="15" customHeight="1" thickBot="1" x14ac:dyDescent="0.3">
      <c r="A60" s="24" t="s">
        <v>31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 customHeight="1" thickBot="1" x14ac:dyDescent="0.3">
      <c r="A61" s="20"/>
      <c r="B61" s="16" t="s">
        <v>1</v>
      </c>
      <c r="C61" s="17"/>
      <c r="D61" s="16" t="s">
        <v>2</v>
      </c>
      <c r="E61" s="17"/>
      <c r="F61" s="16" t="s">
        <v>3</v>
      </c>
      <c r="G61" s="17"/>
      <c r="H61" s="16" t="s">
        <v>4</v>
      </c>
      <c r="I61" s="22"/>
      <c r="J61" s="17"/>
    </row>
    <row r="62" spans="1:10" ht="15" customHeight="1" thickBot="1" x14ac:dyDescent="0.3">
      <c r="A62" s="21"/>
      <c r="B62" s="3" t="s">
        <v>5</v>
      </c>
      <c r="C62" s="3" t="s">
        <v>6</v>
      </c>
      <c r="D62" s="3" t="s">
        <v>5</v>
      </c>
      <c r="E62" s="3" t="s">
        <v>6</v>
      </c>
      <c r="F62" s="3" t="s">
        <v>5</v>
      </c>
      <c r="G62" s="3" t="s">
        <v>6</v>
      </c>
      <c r="H62" s="3" t="s">
        <v>5</v>
      </c>
      <c r="I62" s="3" t="s">
        <v>6</v>
      </c>
      <c r="J62" s="3" t="s">
        <v>7</v>
      </c>
    </row>
    <row r="63" spans="1:10" ht="15" customHeight="1" thickBot="1" x14ac:dyDescent="0.3">
      <c r="A63" s="3" t="s">
        <v>12</v>
      </c>
      <c r="B63" s="5">
        <v>250</v>
      </c>
      <c r="C63" s="5">
        <v>193</v>
      </c>
      <c r="D63" s="5">
        <v>250</v>
      </c>
      <c r="E63" s="5">
        <v>348</v>
      </c>
      <c r="F63" s="5">
        <v>250</v>
      </c>
      <c r="G63" s="5">
        <v>344</v>
      </c>
      <c r="H63" s="6">
        <f>SUMIF($B$9:$G$9,$H$9,$B63:$G63)</f>
        <v>750</v>
      </c>
      <c r="I63" s="6">
        <f>SUMIF($B$9:$G$9,$I$9,$B63:$G63)</f>
        <v>885</v>
      </c>
      <c r="J63" s="14">
        <f t="shared" ref="J63" si="21">IFERROR(100/H63*(I63-H63),0)</f>
        <v>18</v>
      </c>
    </row>
    <row r="64" spans="1:10" ht="15" customHeight="1" thickBot="1" x14ac:dyDescent="0.3">
      <c r="A64" s="3" t="s">
        <v>13</v>
      </c>
      <c r="B64" s="5">
        <v>0</v>
      </c>
      <c r="C64" s="5">
        <v>15</v>
      </c>
      <c r="D64" s="5">
        <v>0</v>
      </c>
      <c r="E64" s="5">
        <v>0</v>
      </c>
      <c r="F64" s="5">
        <v>0</v>
      </c>
      <c r="G64" s="5">
        <v>0</v>
      </c>
      <c r="H64" s="6">
        <f>SUMIF($B$9:$G$9,$H$9,$B64:$G64)</f>
        <v>0</v>
      </c>
      <c r="I64" s="6">
        <f>SUMIF($B$9:$G$9,$I$9,$B64:$G64)</f>
        <v>15</v>
      </c>
      <c r="J64" s="15">
        <f>IFERROR(100/H64*(I64-H64),0)</f>
        <v>0</v>
      </c>
    </row>
    <row r="65" spans="1:1" ht="15" customHeight="1" x14ac:dyDescent="0.25">
      <c r="A65" s="2"/>
    </row>
    <row r="66" spans="1:1" ht="30" x14ac:dyDescent="0.25">
      <c r="A66" s="11" t="s">
        <v>33</v>
      </c>
    </row>
    <row r="67" spans="1:1" x14ac:dyDescent="0.25">
      <c r="A67" s="11" t="s">
        <v>34</v>
      </c>
    </row>
    <row r="68" spans="1:1" x14ac:dyDescent="0.25">
      <c r="A68" s="12">
        <v>45405</v>
      </c>
    </row>
  </sheetData>
  <mergeCells count="44">
    <mergeCell ref="H61:J61"/>
    <mergeCell ref="B5:H5"/>
    <mergeCell ref="A53:J53"/>
    <mergeCell ref="A60:J60"/>
    <mergeCell ref="A15:J15"/>
    <mergeCell ref="A23:J23"/>
    <mergeCell ref="A29:J29"/>
    <mergeCell ref="A36:J36"/>
    <mergeCell ref="A61:A62"/>
    <mergeCell ref="B61:C61"/>
    <mergeCell ref="D61:E61"/>
    <mergeCell ref="F61:G61"/>
    <mergeCell ref="H37:J37"/>
    <mergeCell ref="H54:J54"/>
    <mergeCell ref="A37:A38"/>
    <mergeCell ref="B37:C37"/>
    <mergeCell ref="D37:E37"/>
    <mergeCell ref="F37:G37"/>
    <mergeCell ref="A54:A55"/>
    <mergeCell ref="B54:C54"/>
    <mergeCell ref="D54:E54"/>
    <mergeCell ref="F54:G54"/>
    <mergeCell ref="H24:J24"/>
    <mergeCell ref="A30:A31"/>
    <mergeCell ref="B30:C30"/>
    <mergeCell ref="D30:E30"/>
    <mergeCell ref="F30:G30"/>
    <mergeCell ref="H30:J30"/>
    <mergeCell ref="A24:A25"/>
    <mergeCell ref="B24:C24"/>
    <mergeCell ref="D24:E24"/>
    <mergeCell ref="F24:G24"/>
    <mergeCell ref="H8:J8"/>
    <mergeCell ref="A16:A17"/>
    <mergeCell ref="B16:C16"/>
    <mergeCell ref="D16:E16"/>
    <mergeCell ref="F16:G16"/>
    <mergeCell ref="F8:G8"/>
    <mergeCell ref="H16:J16"/>
    <mergeCell ref="A1:E1"/>
    <mergeCell ref="A4:E4"/>
    <mergeCell ref="A8:A9"/>
    <mergeCell ref="B8:C8"/>
    <mergeCell ref="D8:E8"/>
  </mergeCells>
  <hyperlinks>
    <hyperlink ref="A67" r:id="rId1" xr:uid="{2B2A653B-8975-4C1F-9407-A2BA8948A111}"/>
  </hyperlinks>
  <pageMargins left="0.78740157499999996" right="0.78740157499999996" top="0.984251969" bottom="0.984251969" header="0.4921259845" footer="0.4921259845"/>
  <pageSetup paperSize="9" scale="3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Relatorio20240402_104021</vt:lpstr>
      <vt:lpstr>Relatorio20240402_104021!Area_de_impressao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Sgorlon</dc:creator>
  <cp:lastModifiedBy>Patricia Sgorlon</cp:lastModifiedBy>
  <cp:lastPrinted>2024-04-23T15:15:20Z</cp:lastPrinted>
  <dcterms:created xsi:type="dcterms:W3CDTF">2024-04-02T13:46:49Z</dcterms:created>
  <dcterms:modified xsi:type="dcterms:W3CDTF">2024-04-23T15:18:59Z</dcterms:modified>
</cp:coreProperties>
</file>